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2"/>
  </bookViews>
  <sheets>
    <sheet name="Lisez-moi" sheetId="1" state="visible" r:id="rId3"/>
    <sheet name="Hypothèses" sheetId="2" state="visible" r:id="rId4"/>
    <sheet name="Calcul" sheetId="3" state="visible" r:id="rId5"/>
    <sheet name="Source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<sst xmlns="http://schemas.openxmlformats.org/spreadsheetml/2006/main" count="163" uniqueCount="143">
  <si>
    <t xml:space="preserve">Parc Windows 10 : ce que coûtent vos licences, et ce que coûte Blue Fox OS</t>
  </si>
  <si>
    <t xml:space="preserve">Blue Fox, les services de consultation Blue Fox, Inc. · os.bluefoxconsultant.com · prix relevés le 2026-10-28</t>
  </si>
  <si>
    <t xml:space="preserve">À quoi sert ce chiffrier</t>
  </si>
  <si>
    <t xml:space="preserve">Il compare quatre chemins pour un parc dont une partie est refusée par Windows 11 : payer les mises à jour prolongées (ESU) puis remplacer, remplacer maintenant, passer les postes refusés à Blue Fox OS, ou passer tout le parc. Il additionne le matériel, le temps et les licences, y compris les licences de gestion des postes qui reviennent chaque mois.</t>
  </si>
  <si>
    <t xml:space="preserve">Comment l'utiliser</t>
  </si>
  <si>
    <t xml:space="preserve">Modifiez seulement les cellules en bleu sur fond jaune de l'onglet « Hypothèses ». L'onglet « Calcul » se met à jour seul. Les valeurs déjà inscrites sont un exemple : une PME de 25 postes dont 10 sont refusés par Windows 11, dont 4 avec un disque dur mécanique. L'exemple suppose Symbifox et Authentik déjà en place (0 $) : sinon, saisissez le prix de Symbifox hébergé, qui couvre toute la suite.</t>
  </si>
  <si>
    <t xml:space="preserve">Légende</t>
  </si>
  <si>
    <t xml:space="preserve">Bleu sur jaune : à saisir. Noir : calculé, ne pas modifier. Vert : repris d'un autre onglet.</t>
  </si>
  <si>
    <t xml:space="preserve">Ce qui n'est pas compté</t>
  </si>
  <si>
    <t xml:space="preserve">Les licences de bureautique et de courriel (Office, Microsoft 365 Basic ou Standard) : elles ne dépendent pas du système des postes, sauf que les applications de bureau d'Office ne s'installent pas sous Linux. Les taxes. Le temps de formation. L'hébergement de Symbifox et d'Authentik si vous l'assurez vous-même.</t>
  </si>
  <si>
    <t xml:space="preserve">Les limites des prix</t>
  </si>
  <si>
    <t xml:space="preserve">Microsoft ne publie pas de prix en dollars canadiens pour les ESU, ni pour Intune seul, ni pour les licences d'accès (CAL) de Windows Server. Ces montants sont convertis au taux de la Banque du Canada, ou laissés à saisir. Vérifiez auprès de votre fournisseur avant de décider.</t>
  </si>
  <si>
    <t xml:space="preserve">Pour aller plus loin</t>
  </si>
  <si>
    <t xml:space="preserve">Démonstration de Blue Fox OS, 45 minutes en visio : bluefoxconsultant.com/appointment/demo-blue-fox-os</t>
  </si>
  <si>
    <t xml:space="preserve">25</t>
  </si>
  <si>
    <t xml:space="preserve">Bleu sur jaune : à saisir.</t>
  </si>
  <si>
    <t xml:space="preserve">Votre parc</t>
  </si>
  <si>
    <t xml:space="preserve">Nombre total de postes (un par personne)</t>
  </si>
  <si>
    <t xml:space="preserve">Postes refusés par Windows 11</t>
  </si>
  <si>
    <t xml:space="preserve">Ceux que l'outil Contrôle d'intégrité du PC déclare inaptes (processeur ou TPM).</t>
  </si>
  <si>
    <t xml:space="preserve">Dont postes avec un disque dur mécanique</t>
  </si>
  <si>
    <t xml:space="preserve">Prévoir un SSD pour chacun s'ils passent à Blue Fox OS.</t>
  </si>
  <si>
    <t xml:space="preserve">Horizon du calcul (années)</t>
  </si>
  <si>
    <t xml:space="preserve">2 ans = jusqu'à la fin définitive des ESU, en octobre 2028.</t>
  </si>
  <si>
    <t xml:space="preserve">ESU : couvrir jusqu'à l'année (1, 2 ou 3)</t>
  </si>
  <si>
    <t xml:space="preserve">Les ESU sont cumulatives : s'inscrire en année 2 oblige à payer l'année 1. L'année 3 se termine le 10 octobre 2028.</t>
  </si>
  <si>
    <t xml:space="preserve">Taux de change</t>
  </si>
  <si>
    <t xml:space="preserve">Dollars canadiens pour 1 $ US</t>
  </si>
  <si>
    <t xml:space="preserve">Banque du Canada, 2026-10-27.</t>
  </si>
  <si>
    <t xml:space="preserve">Prix Microsoft</t>
  </si>
  <si>
    <t xml:space="preserve">ESU Windows 10, année 1 (US par poste)</t>
  </si>
  <si>
    <t xml:space="preserve">Prix publié par Microsoft.</t>
  </si>
  <si>
    <t xml:space="preserve">ESU Windows 10, année 2 (US par poste)</t>
  </si>
  <si>
    <t xml:space="preserve">Calculé : Microsoft indique que le prix double chaque année.</t>
  </si>
  <si>
    <t xml:space="preserve">ESU Windows 10, année 3 (US par poste)</t>
  </si>
  <si>
    <t xml:space="preserve">Calculé : le prix double chaque année.</t>
  </si>
  <si>
    <t xml:space="preserve">Licence Windows 11 Pro (CAD)</t>
  </si>
  <si>
    <t xml:space="preserve">Microsoft Store Canada, au détail.</t>
  </si>
  <si>
    <t xml:space="preserve">Postes à mettre à niveau vers Windows 11 Pro</t>
  </si>
  <si>
    <t xml:space="preserve">Par exemple des PC neufs livrés avec Windows 11 Famille.</t>
  </si>
  <si>
    <t xml:space="preserve">Microsoft 365 Business Basic (CAD par personne par mois)</t>
  </si>
  <si>
    <t xml:space="preserve">Depuis le 1er juillet 2026, engagement annuel.</t>
  </si>
  <si>
    <t xml:space="preserve">Microsoft 365 Business Standard (CAD par personne par mois)</t>
  </si>
  <si>
    <t xml:space="preserve">Microsoft 365 Business Premium (CAD par personne par mois)</t>
  </si>
  <si>
    <t xml:space="preserve">Comprend Entra ID, Intune et Defender for Business.</t>
  </si>
  <si>
    <t xml:space="preserve">Microsoft Entra ID P1 seul (CAD par personne par mois)</t>
  </si>
  <si>
    <t xml:space="preserve">Depuis le 1er juillet 2026.</t>
  </si>
  <si>
    <t xml:space="preserve">Microsoft Intune Plan 1 seul (US par personne par mois)</t>
  </si>
  <si>
    <t xml:space="preserve">Aucun prix CAD publié.</t>
  </si>
  <si>
    <t xml:space="preserve">Gestion Microsoft retenue (1, 2 ou 3)</t>
  </si>
  <si>
    <t xml:space="preserve">1 = Business Premium plutôt que Standard. 2 = Entra ID P1 et Intune achetés seuls. 3 = aucune gestion payante.</t>
  </si>
  <si>
    <t xml:space="preserve">Serveurs Active Directory sur place</t>
  </si>
  <si>
    <t xml:space="preserve">Laisser 0 si vous n'avez pas d'Active Directory local.</t>
  </si>
  <si>
    <t xml:space="preserve">Windows Server 2025 Standard, 16 cœurs (US par serveur)</t>
  </si>
  <si>
    <t xml:space="preserve">Prix de détail suggéré par Microsoft.</t>
  </si>
  <si>
    <t xml:space="preserve">Licence d'accès Windows Server, par personne (CAD)</t>
  </si>
  <si>
    <t xml:space="preserve">Prix fixé par le revendeur : à saisir.</t>
  </si>
  <si>
    <t xml:space="preserve">Remplacement</t>
  </si>
  <si>
    <t xml:space="preserve">Prix d'un ordinateur neuf (CAD)</t>
  </si>
  <si>
    <t xml:space="preserve">Hypothèse : remplacez par votre prix.</t>
  </si>
  <si>
    <t xml:space="preserve">Blue Fox OS</t>
  </si>
  <si>
    <t xml:space="preserve">Licence Blue Fox OS (CAD par poste)</t>
  </si>
  <si>
    <t xml:space="preserve">Libre, sans frais de licence.</t>
  </si>
  <si>
    <t xml:space="preserve">Prix d'un SSD (CAD)</t>
  </si>
  <si>
    <t xml:space="preserve">Hypothèse : SSD SATA d'entrée de gamme.</t>
  </si>
  <si>
    <t xml:space="preserve">Heures de préparation par poste</t>
  </si>
  <si>
    <t xml:space="preserve">Hypothèse : inventaire, clé, installation par QR et accompagnement.</t>
  </si>
  <si>
    <t xml:space="preserve">Taux horaire (CAD)</t>
  </si>
  <si>
    <t xml:space="preserve">Hypothèse : votre ressource interne ou votre fournisseur.</t>
  </si>
  <si>
    <t xml:space="preserve">Authentik (US par personne par mois)</t>
  </si>
  <si>
    <t xml:space="preserve">0 = édition libre. Édition Enterprise : 5 $ US.</t>
  </si>
  <si>
    <t xml:space="preserve">Symbifox (CAD par personne par mois)</t>
  </si>
  <si>
    <t xml:space="preserve">0 = déjà en place ou auto-hébergé. Hébergé par Blue Fox : 28 $ (2 à 9 personnes), 26 $ (10 à 24), 25 $ (25 à 99). Ce prix couvre toute la suite, pas seulement les postes.</t>
  </si>
  <si>
    <t xml:space="preserve">Valeurs dérivées</t>
  </si>
  <si>
    <t xml:space="preserve">ESU par poste, années cumulées (CAD)</t>
  </si>
  <si>
    <t xml:space="preserve">Gestion Microsoft, par personne par mois (CAD)</t>
  </si>
  <si>
    <t xml:space="preserve">Gestion Blue Fox OS, par personne par mois (CAD)</t>
  </si>
  <si>
    <t xml:space="preserve">Active Directory sur place, ponctuel (CAD)</t>
  </si>
  <si>
    <t xml:space="preserve">Calcul</t>
  </si>
  <si>
    <t xml:space="preserve">Chemin</t>
  </si>
  <si>
    <t xml:space="preserve">Ponctuel</t>
  </si>
  <si>
    <t xml:space="preserve">Récurrent par année</t>
  </si>
  <si>
    <t xml:space="preserve">Total sur l'horizon</t>
  </si>
  <si>
    <t xml:space="preserve">Écart avec le chemin A</t>
  </si>
  <si>
    <t xml:space="preserve">A. Payer les ESU, puis remplacer à la fin</t>
  </si>
  <si>
    <t xml:space="preserve">Les postes refusés paient les ESU cumulées, puis sont remplacés. Tout le parc reste sous gestion Microsoft.</t>
  </si>
  <si>
    <t xml:space="preserve">B. Remplacer les postes refusés maintenant</t>
  </si>
  <si>
    <t xml:space="preserve">Ordinateurs neufs. Tout le parc reste sous gestion Microsoft.</t>
  </si>
  <si>
    <t xml:space="preserve">C. Passer les postes refusés à Blue Fox OS</t>
  </si>
  <si>
    <t xml:space="preserve">SSD pour les disques durs, temps de préparation. Les postes compatibles restent sous Windows et sous gestion Microsoft.</t>
  </si>
  <si>
    <t xml:space="preserve">D. Passer tout le parc à Blue Fox OS</t>
  </si>
  <si>
    <t xml:space="preserve">Temps de préparation pour tous, SSD pour les disques durs. Plus de gestion Microsoft pour les postes.</t>
  </si>
  <si>
    <t xml:space="preserve">Le chemin A suppose que les postes refusés sont remplacés à la fin des ESU, à l'intérieur de l'horizon. Les licences de bureautique et de courriel ne sont pas comptées : elles ne dépendent pas du système des postes.</t>
  </si>
  <si>
    <t xml:space="preserve">ESU Windows 10 par poste</t>
  </si>
  <si>
    <t xml:space="preserve">Année</t>
  </si>
  <si>
    <t xml:space="preserve">Période</t>
  </si>
  <si>
    <t xml:space="preserve">Prix de l'année (CAD)</t>
  </si>
  <si>
    <t xml:space="preserve">Cumul pour s'inscrire (CAD)</t>
  </si>
  <si>
    <t xml:space="preserve">1</t>
  </si>
  <si>
    <t xml:space="preserve">14 oct. 2025 au 13 oct. 2026</t>
  </si>
  <si>
    <t xml:space="preserve">2</t>
  </si>
  <si>
    <t xml:space="preserve">14 oct. 2026 au 12 oct. 2027</t>
  </si>
  <si>
    <t xml:space="preserve">3</t>
  </si>
  <si>
    <t xml:space="preserve">13 oct. 2027 au 10 oct. 2028</t>
  </si>
  <si>
    <t xml:space="preserve">Élément</t>
  </si>
  <si>
    <t xml:space="preserve">Valeur retenue</t>
  </si>
  <si>
    <t xml:space="preserve">Source</t>
  </si>
  <si>
    <t xml:space="preserve">Relevé</t>
  </si>
  <si>
    <t xml:space="preserve">ESU Windows 10, prix et règle du doublement</t>
  </si>
  <si>
    <t xml:space="preserve">61 $ US, puis le double chaque année</t>
  </si>
  <si>
    <t xml:space="preserve">https://learn.microsoft.com/fr-fr/windows/whats-new/extended-security-updates</t>
  </si>
  <si>
    <t xml:space="preserve">2026-10-28</t>
  </si>
  <si>
    <t xml:space="preserve">ESU, dates et caractère cumulatif</t>
  </si>
  <si>
    <t xml:space="preserve">Fin définitive le 10 octobre 2028</t>
  </si>
  <si>
    <t xml:space="preserve">https://learn.microsoft.com/fr-fr/lifecycle/faq/extended-security-updates</t>
  </si>
  <si>
    <t xml:space="preserve">1,4038 le 2026-10-27</t>
  </si>
  <si>
    <t xml:space="preserve">https://www.banqueducanada.ca/taux/taux-de-change/taux-de-change-quotidiens/</t>
  </si>
  <si>
    <t xml:space="preserve">Windows 11 Pro</t>
  </si>
  <si>
    <t xml:space="preserve">259,99 $</t>
  </si>
  <si>
    <t xml:space="preserve">https://www.microsoft.com/fr-ca/d/windows-11-pro/dg7gmgf0d8h4</t>
  </si>
  <si>
    <t xml:space="preserve">Microsoft 365 Business</t>
  </si>
  <si>
    <t xml:space="preserve">Basic 9,50 $, Standard 19,00 $, Premium 29,80 $</t>
  </si>
  <si>
    <t xml:space="preserve">https://www.microsoft.com/fr-ca/microsoft-365/business/microsoft-365-plans-and-pricing</t>
  </si>
  <si>
    <t xml:space="preserve">Microsoft Entra ID P1</t>
  </si>
  <si>
    <t xml:space="preserve">9,50 $</t>
  </si>
  <si>
    <t xml:space="preserve">https://www.microsoft.com/en-ca/security/microsoft-entra-pricing</t>
  </si>
  <si>
    <t xml:space="preserve">Microsoft Intune Plan 1</t>
  </si>
  <si>
    <t xml:space="preserve">8 $ US</t>
  </si>
  <si>
    <t xml:space="preserve">https://www.microsoft.com/en-ca/security/microsoft-intune-pricing</t>
  </si>
  <si>
    <t xml:space="preserve">Windows Server 2025 Standard</t>
  </si>
  <si>
    <t xml:space="preserve">1 176 $ US</t>
  </si>
  <si>
    <t xml:space="preserve">https://www.microsoft.com/en-us/windows-server/pricing</t>
  </si>
  <si>
    <t xml:space="preserve">Authentik</t>
  </si>
  <si>
    <t xml:space="preserve">Libre : gratuit. Enterprise : 5 $ US</t>
  </si>
  <si>
    <t xml:space="preserve">https://goauthentik.io/pricing/</t>
  </si>
  <si>
    <t xml:space="preserve">Symbifox</t>
  </si>
  <si>
    <t xml:space="preserve">Auto-hébergé 0 $, hébergé 25 $ à 28 $</t>
  </si>
  <si>
    <t xml:space="preserve">https://symbifox.com/tarification.html</t>
  </si>
  <si>
    <t xml:space="preserve">Exigences de Windows 11</t>
  </si>
  <si>
    <t xml:space="preserve">TPM 2.0, Intel 8e génération, Ryzen 2000</t>
  </si>
  <si>
    <t xml:space="preserve">https://www.microsoft.com/fr-ca/windows/windows-11-specifications</t>
  </si>
  <si>
    <t xml:space="preserve">Téléchargements, vidéos, clé live</t>
  </si>
  <si>
    <t xml:space="preserve">https://os.bluefoxconsultant.com/</t>
  </si>
</sst>
</file>

<file path=xl/styles.xml><?xml version="1.0" encoding="utf-8"?>
<styleSheet xmlns="http://schemas.openxmlformats.org/spreadsheetml/2006/main">
  <numFmts count="6">
    <numFmt numFmtId="164" formatCode="General"/>
    <numFmt numFmtId="165" formatCode="0"/>
    <numFmt numFmtId="166" formatCode="0.0000"/>
    <numFmt numFmtId="167" formatCode="#,##0.00&quot; $ US&quot;;\(#,##0.00&quot; $ US)&quot;;\-"/>
    <numFmt numFmtId="168" formatCode="#,##0.00&quot; $&quot;;\(#,##0.00&quot; $)&quot;;\-"/>
    <numFmt numFmtId="169" formatCode="#,##0&quot; $&quot;;\(#,##0&quot; $)&quot;;\-"/>
  </numFmts>
  <fonts count="16">
    <font>
      <sz val="11"/>
      <color theme="1"/>
      <name val="Calibri"/>
      <family val="2"/>
      <charset val="1"/>
    </font>
    <font>
      <sz val="10"/>
      <name val="Arial"/>
      <family val="0"/>
    </font>
    <font>
      <sz val="10"/>
      <name val="Arial"/>
      <family val="0"/>
    </font>
    <font>
      <sz val="10"/>
      <name val="Arial"/>
      <family val="0"/>
    </font>
    <font>
      <b val="true"/>
      <sz val="16"/>
      <color rgb="FF001633"/>
      <name val="Arial"/>
      <family val="0"/>
      <charset val="1"/>
    </font>
    <font>
      <i val="true"/>
      <sz val="10"/>
      <color rgb="FF5B6B7F"/>
      <name val="Arial"/>
      <family val="0"/>
      <charset val="1"/>
    </font>
    <font>
      <b val="true"/>
      <sz val="10"/>
      <color rgb="FF001633"/>
      <name val="Arial"/>
      <family val="0"/>
      <charset val="1"/>
    </font>
    <font>
      <sz val="10"/>
      <color rgb="FF1B2A3D"/>
      <name val="Arial"/>
      <family val="0"/>
      <charset val="1"/>
    </font>
    <font>
      <b val="true"/>
      <sz val="10"/>
      <color rgb="FF0000FF"/>
      <name val="Arial"/>
      <family val="0"/>
      <charset val="1"/>
    </font>
    <font>
      <i val="true"/>
      <sz val="9"/>
      <color rgb="FF5B6B7F"/>
      <name val="Arial"/>
      <family val="0"/>
      <charset val="1"/>
    </font>
    <font>
      <b val="true"/>
      <sz val="11"/>
      <color rgb="FFFFFFFF"/>
      <name val="Arial"/>
      <family val="0"/>
      <charset val="1"/>
    </font>
    <font>
      <sz val="10"/>
      <color rgb="FF008000"/>
      <name val="Arial"/>
      <family val="0"/>
      <charset val="1"/>
    </font>
    <font>
      <b val="true"/>
      <sz val="10"/>
      <color rgb="FF1B2A3D"/>
      <name val="Arial"/>
      <family val="0"/>
      <charset val="1"/>
    </font>
    <font>
      <sz val="10"/>
      <color rgb="FF000000"/>
      <name val="Arial"/>
      <family val="0"/>
      <charset val="1"/>
    </font>
    <font>
      <b val="true"/>
      <sz val="11"/>
      <color rgb="FF001633"/>
      <name val="Arial"/>
      <family val="0"/>
      <charset val="1"/>
    </font>
    <font>
      <u val="single"/>
      <sz val="10"/>
      <color rgb="FF0E8EDA"/>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001633"/>
        <bgColor rgb="FF1B2A3D"/>
      </patternFill>
    </fill>
    <fill>
      <patternFill patternType="solid">
        <fgColor rgb="FFE3F1FB"/>
        <bgColor rgb="FFDCE4EE"/>
      </patternFill>
    </fill>
  </fills>
  <borders count="3">
    <border diagonalUp="false" diagonalDown="false">
      <left/>
      <right/>
      <top/>
      <bottom/>
      <diagonal/>
    </border>
    <border diagonalUp="false" diagonalDown="false">
      <left/>
      <right/>
      <top/>
      <bottom style="thin">
        <color rgb="FFDCE4EE"/>
      </bottom>
      <diagonal/>
    </border>
    <border diagonalUp="false" diagonalDown="false">
      <left/>
      <right/>
      <top/>
      <bottom style="medium">
        <color rgb="FF0E8ED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7" fontId="8" fillId="2" borderId="1" xfId="0" applyFont="true" applyBorder="true" applyAlignment="false" applyProtection="false">
      <alignment horizontal="general" vertical="bottom" textRotation="0" wrapText="false" indent="0" shrinkToFit="false"/>
      <protection locked="true" hidden="false"/>
    </xf>
    <xf numFmtId="168" fontId="8" fillId="2" borderId="1" xfId="0" applyFont="true" applyBorder="true" applyAlignment="false" applyProtection="false">
      <alignment horizontal="general" vertical="bottom" textRotation="0" wrapText="false" indent="0" shrinkToFit="false"/>
      <protection locked="true" hidden="false"/>
    </xf>
    <xf numFmtId="169" fontId="8" fillId="2" borderId="1" xfId="0" applyFont="true" applyBorder="true" applyAlignment="false" applyProtection="false">
      <alignment horizontal="general" vertical="bottom" textRotation="0" wrapText="false" indent="0" shrinkToFit="false"/>
      <protection locked="true" hidden="false"/>
    </xf>
    <xf numFmtId="168" fontId="11" fillId="0" borderId="1" xfId="0" applyFont="tru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9" fontId="13" fillId="0" borderId="1" xfId="0" applyFont="true" applyBorder="true" applyAlignment="false" applyProtection="false">
      <alignment horizontal="general" vertical="bottom" textRotation="0" wrapText="false" indent="0" shrinkToFit="false"/>
      <protection locked="true" hidden="false"/>
    </xf>
    <xf numFmtId="169" fontId="14" fillId="4"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8" fontId="13" fillId="0" borderId="1" xfId="0" applyFont="true" applyBorder="true" applyAlignment="false" applyProtection="false">
      <alignment horizontal="general" vertical="bottom" textRotation="0" wrapText="fals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E3F1FB"/>
      <rgbColor rgb="FF660066"/>
      <rgbColor rgb="FFFF8080"/>
      <rgbColor rgb="FF0E8EDA"/>
      <rgbColor rgb="FFDCE4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B7F"/>
      <rgbColor rgb="FF969696"/>
      <rgbColor rgb="FF001633"/>
      <rgbColor rgb="FF339966"/>
      <rgbColor rgb="FF003300"/>
      <rgbColor rgb="FF333300"/>
      <rgbColor rgb="FF993300"/>
      <rgbColor rgb="FF993366"/>
      <rgbColor rgb="FF333399"/>
      <rgbColor rgb="FF1B2A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hyperlink" Target="https://learn.microsoft.com/fr-fr/windows/whats-new/extended-security-updates" TargetMode="External"/><Relationship Id="rId2" Type="http://schemas.openxmlformats.org/officeDocument/2006/relationships/hyperlink" Target="https://learn.microsoft.com/fr-fr/lifecycle/faq/extended-security-updates" TargetMode="External"/><Relationship Id="rId3" Type="http://schemas.openxmlformats.org/officeDocument/2006/relationships/hyperlink" Target="https://www.banqueducanada.ca/taux/taux-de-change/taux-de-change-quotidiens/" TargetMode="External"/><Relationship Id="rId4" Type="http://schemas.openxmlformats.org/officeDocument/2006/relationships/hyperlink" Target="https://www.microsoft.com/fr-ca/d/windows-11-pro/dg7gmgf0d8h4" TargetMode="External"/><Relationship Id="rId5" Type="http://schemas.openxmlformats.org/officeDocument/2006/relationships/hyperlink" Target="https://www.microsoft.com/fr-ca/microsoft-365/business/microsoft-365-plans-and-pricing" TargetMode="External"/><Relationship Id="rId6" Type="http://schemas.openxmlformats.org/officeDocument/2006/relationships/hyperlink" Target="https://www.microsoft.com/en-ca/security/microsoft-entra-pricing" TargetMode="External"/><Relationship Id="rId7" Type="http://schemas.openxmlformats.org/officeDocument/2006/relationships/hyperlink" Target="https://www.microsoft.com/en-ca/security/microsoft-intune-pricing" TargetMode="External"/><Relationship Id="rId8" Type="http://schemas.openxmlformats.org/officeDocument/2006/relationships/hyperlink" Target="https://www.microsoft.com/en-us/windows-server/pricing" TargetMode="External"/><Relationship Id="rId9" Type="http://schemas.openxmlformats.org/officeDocument/2006/relationships/hyperlink" Target="https://goauthentik.io/pricing/" TargetMode="External"/><Relationship Id="rId10" Type="http://schemas.openxmlformats.org/officeDocument/2006/relationships/hyperlink" Target="https://symbifox.com/tarification.html" TargetMode="External"/><Relationship Id="rId11" Type="http://schemas.openxmlformats.org/officeDocument/2006/relationships/hyperlink" Target="https://www.microsoft.com/fr-ca/windows/windows-11-specifications" TargetMode="External"/><Relationship Id="rId12" Type="http://schemas.openxmlformats.org/officeDocument/2006/relationships/hyperlink" Target="https://os.bluefoxconsultant.com/"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2" min="2" style="0" width="100"/>
  </cols>
  <sheetData>
    <row r="1" customFormat="false" ht="19.7" hidden="false" customHeight="false" outlineLevel="0" collapsed="false">
      <c r="A1" s="1" t="s">
        <v>0</v>
      </c>
    </row>
    <row r="2" customFormat="false" ht="15" hidden="false" customHeight="false" outlineLevel="0" collapsed="false">
      <c r="A2" s="2" t="s">
        <v>1</v>
      </c>
    </row>
    <row r="4" customFormat="false" ht="60" hidden="false" customHeight="true" outlineLevel="0" collapsed="false">
      <c r="A4" s="3" t="s">
        <v>2</v>
      </c>
      <c r="B4" s="4" t="s">
        <v>3</v>
      </c>
    </row>
    <row r="5" customFormat="false" ht="75" hidden="false" customHeight="true" outlineLevel="0" collapsed="false">
      <c r="A5" s="3" t="s">
        <v>4</v>
      </c>
      <c r="B5" s="4" t="s">
        <v>5</v>
      </c>
    </row>
    <row r="6" customFormat="false" ht="18" hidden="false" customHeight="true" outlineLevel="0" collapsed="false">
      <c r="A6" s="3" t="s">
        <v>6</v>
      </c>
      <c r="B6" s="4" t="s">
        <v>7</v>
      </c>
    </row>
    <row r="7" customFormat="false" ht="60" hidden="false" customHeight="true" outlineLevel="0" collapsed="false">
      <c r="A7" s="3" t="s">
        <v>8</v>
      </c>
      <c r="B7" s="4" t="s">
        <v>9</v>
      </c>
    </row>
    <row r="8" customFormat="false" ht="45" hidden="false" customHeight="true" outlineLevel="0" collapsed="false">
      <c r="A8" s="3" t="s">
        <v>10</v>
      </c>
      <c r="B8" s="4" t="s">
        <v>11</v>
      </c>
    </row>
    <row r="9" customFormat="false" ht="30" hidden="false" customHeight="true" outlineLevel="0" collapsed="false">
      <c r="A9" s="3" t="s">
        <v>12</v>
      </c>
      <c r="B9" s="4" t="s">
        <v>13</v>
      </c>
    </row>
    <row r="11" customFormat="false" ht="15" hidden="false" customHeight="false" outlineLevel="0" collapsed="false">
      <c r="A11" s="5" t="s">
        <v>14</v>
      </c>
      <c r="B11" s="6"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62"/>
    <col collapsed="false" customWidth="true" hidden="false" outlineLevel="0" max="2" min="2" style="0" width="16"/>
    <col collapsed="false" customWidth="true" hidden="false" outlineLevel="0" max="3" min="3" style="0" width="90"/>
  </cols>
  <sheetData>
    <row r="1" customFormat="false" ht="19.7" hidden="false" customHeight="false" outlineLevel="0" collapsed="false">
      <c r="A1" s="1" t="s">
        <v>0</v>
      </c>
    </row>
    <row r="2" customFormat="false" ht="15" hidden="false" customHeight="false" outlineLevel="0" collapsed="false">
      <c r="A2" s="2" t="s">
        <v>1</v>
      </c>
    </row>
    <row r="5" customFormat="false" ht="15" hidden="false" customHeight="false" outlineLevel="0" collapsed="false">
      <c r="A5" s="7" t="s">
        <v>16</v>
      </c>
      <c r="B5" s="8"/>
      <c r="C5" s="8"/>
    </row>
    <row r="6" customFormat="false" ht="15" hidden="false" customHeight="false" outlineLevel="0" collapsed="false">
      <c r="A6" s="9" t="s">
        <v>17</v>
      </c>
      <c r="B6" s="10" t="n">
        <v>25</v>
      </c>
      <c r="C6" s="11"/>
    </row>
    <row r="7" customFormat="false" ht="15" hidden="false" customHeight="false" outlineLevel="0" collapsed="false">
      <c r="A7" s="9" t="s">
        <v>18</v>
      </c>
      <c r="B7" s="10" t="n">
        <v>10</v>
      </c>
      <c r="C7" s="12" t="s">
        <v>19</v>
      </c>
    </row>
    <row r="8" customFormat="false" ht="15" hidden="false" customHeight="false" outlineLevel="0" collapsed="false">
      <c r="A8" s="9" t="s">
        <v>20</v>
      </c>
      <c r="B8" s="10" t="n">
        <v>4</v>
      </c>
      <c r="C8" s="12" t="s">
        <v>21</v>
      </c>
    </row>
    <row r="9" customFormat="false" ht="15" hidden="false" customHeight="false" outlineLevel="0" collapsed="false">
      <c r="A9" s="9" t="s">
        <v>22</v>
      </c>
      <c r="B9" s="10" t="n">
        <v>2</v>
      </c>
      <c r="C9" s="12" t="s">
        <v>23</v>
      </c>
    </row>
    <row r="10" customFormat="false" ht="15" hidden="false" customHeight="false" outlineLevel="0" collapsed="false">
      <c r="A10" s="9" t="s">
        <v>24</v>
      </c>
      <c r="B10" s="10" t="n">
        <v>3</v>
      </c>
      <c r="C10" s="12" t="s">
        <v>25</v>
      </c>
    </row>
    <row r="12" customFormat="false" ht="15" hidden="false" customHeight="false" outlineLevel="0" collapsed="false">
      <c r="A12" s="7" t="s">
        <v>26</v>
      </c>
      <c r="B12" s="8"/>
      <c r="C12" s="8"/>
    </row>
    <row r="13" customFormat="false" ht="15" hidden="false" customHeight="false" outlineLevel="0" collapsed="false">
      <c r="A13" s="9" t="s">
        <v>27</v>
      </c>
      <c r="B13" s="13" t="n">
        <v>1.4038</v>
      </c>
      <c r="C13" s="12" t="s">
        <v>28</v>
      </c>
    </row>
    <row r="15" customFormat="false" ht="15" hidden="false" customHeight="false" outlineLevel="0" collapsed="false">
      <c r="A15" s="7" t="s">
        <v>29</v>
      </c>
      <c r="B15" s="8"/>
      <c r="C15" s="8"/>
    </row>
    <row r="16" customFormat="false" ht="15" hidden="false" customHeight="false" outlineLevel="0" collapsed="false">
      <c r="A16" s="9" t="s">
        <v>30</v>
      </c>
      <c r="B16" s="14" t="n">
        <v>61</v>
      </c>
      <c r="C16" s="12" t="s">
        <v>31</v>
      </c>
    </row>
    <row r="17" customFormat="false" ht="15" hidden="false" customHeight="false" outlineLevel="0" collapsed="false">
      <c r="A17" s="9" t="s">
        <v>32</v>
      </c>
      <c r="B17" s="14" t="n">
        <v>122</v>
      </c>
      <c r="C17" s="12" t="s">
        <v>33</v>
      </c>
    </row>
    <row r="18" customFormat="false" ht="15" hidden="false" customHeight="false" outlineLevel="0" collapsed="false">
      <c r="A18" s="9" t="s">
        <v>34</v>
      </c>
      <c r="B18" s="14" t="n">
        <v>244</v>
      </c>
      <c r="C18" s="12" t="s">
        <v>35</v>
      </c>
    </row>
    <row r="19" customFormat="false" ht="15" hidden="false" customHeight="false" outlineLevel="0" collapsed="false">
      <c r="A19" s="9" t="s">
        <v>36</v>
      </c>
      <c r="B19" s="15" t="n">
        <v>259.99</v>
      </c>
      <c r="C19" s="12" t="s">
        <v>37</v>
      </c>
    </row>
    <row r="20" customFormat="false" ht="15" hidden="false" customHeight="false" outlineLevel="0" collapsed="false">
      <c r="A20" s="9" t="s">
        <v>38</v>
      </c>
      <c r="B20" s="10" t="n">
        <v>0</v>
      </c>
      <c r="C20" s="12" t="s">
        <v>39</v>
      </c>
    </row>
    <row r="21" customFormat="false" ht="15" hidden="false" customHeight="false" outlineLevel="0" collapsed="false">
      <c r="A21" s="9" t="s">
        <v>40</v>
      </c>
      <c r="B21" s="15" t="n">
        <v>9.5</v>
      </c>
      <c r="C21" s="12" t="s">
        <v>41</v>
      </c>
    </row>
    <row r="22" customFormat="false" ht="15" hidden="false" customHeight="false" outlineLevel="0" collapsed="false">
      <c r="A22" s="9" t="s">
        <v>42</v>
      </c>
      <c r="B22" s="15" t="n">
        <v>19</v>
      </c>
      <c r="C22" s="12" t="s">
        <v>41</v>
      </c>
    </row>
    <row r="23" customFormat="false" ht="15" hidden="false" customHeight="false" outlineLevel="0" collapsed="false">
      <c r="A23" s="9" t="s">
        <v>43</v>
      </c>
      <c r="B23" s="15" t="n">
        <v>29.8</v>
      </c>
      <c r="C23" s="12" t="s">
        <v>44</v>
      </c>
    </row>
    <row r="24" customFormat="false" ht="15" hidden="false" customHeight="false" outlineLevel="0" collapsed="false">
      <c r="A24" s="9" t="s">
        <v>45</v>
      </c>
      <c r="B24" s="15" t="n">
        <v>9.5</v>
      </c>
      <c r="C24" s="12" t="s">
        <v>46</v>
      </c>
    </row>
    <row r="25" customFormat="false" ht="15" hidden="false" customHeight="false" outlineLevel="0" collapsed="false">
      <c r="A25" s="9" t="s">
        <v>47</v>
      </c>
      <c r="B25" s="14" t="n">
        <v>8</v>
      </c>
      <c r="C25" s="12" t="s">
        <v>48</v>
      </c>
    </row>
    <row r="26" customFormat="false" ht="15" hidden="false" customHeight="false" outlineLevel="0" collapsed="false">
      <c r="A26" s="9" t="s">
        <v>49</v>
      </c>
      <c r="B26" s="10" t="n">
        <v>1</v>
      </c>
      <c r="C26" s="12" t="s">
        <v>50</v>
      </c>
    </row>
    <row r="27" customFormat="false" ht="15" hidden="false" customHeight="false" outlineLevel="0" collapsed="false">
      <c r="A27" s="9" t="s">
        <v>51</v>
      </c>
      <c r="B27" s="10" t="n">
        <v>0</v>
      </c>
      <c r="C27" s="12" t="s">
        <v>52</v>
      </c>
    </row>
    <row r="28" customFormat="false" ht="15" hidden="false" customHeight="false" outlineLevel="0" collapsed="false">
      <c r="A28" s="9" t="s">
        <v>53</v>
      </c>
      <c r="B28" s="14" t="n">
        <v>1176</v>
      </c>
      <c r="C28" s="12" t="s">
        <v>54</v>
      </c>
    </row>
    <row r="29" customFormat="false" ht="15" hidden="false" customHeight="false" outlineLevel="0" collapsed="false">
      <c r="A29" s="9" t="s">
        <v>55</v>
      </c>
      <c r="B29" s="15" t="n">
        <v>0</v>
      </c>
      <c r="C29" s="12" t="s">
        <v>56</v>
      </c>
    </row>
    <row r="31" customFormat="false" ht="15" hidden="false" customHeight="false" outlineLevel="0" collapsed="false">
      <c r="A31" s="7" t="s">
        <v>57</v>
      </c>
      <c r="B31" s="8"/>
      <c r="C31" s="8"/>
    </row>
    <row r="32" customFormat="false" ht="15" hidden="false" customHeight="false" outlineLevel="0" collapsed="false">
      <c r="A32" s="9" t="s">
        <v>58</v>
      </c>
      <c r="B32" s="16" t="n">
        <v>1200</v>
      </c>
      <c r="C32" s="12" t="s">
        <v>59</v>
      </c>
    </row>
    <row r="34" customFormat="false" ht="15" hidden="false" customHeight="false" outlineLevel="0" collapsed="false">
      <c r="A34" s="7" t="s">
        <v>60</v>
      </c>
      <c r="B34" s="8"/>
      <c r="C34" s="8"/>
    </row>
    <row r="35" customFormat="false" ht="15" hidden="false" customHeight="false" outlineLevel="0" collapsed="false">
      <c r="A35" s="9" t="s">
        <v>61</v>
      </c>
      <c r="B35" s="16" t="n">
        <v>0</v>
      </c>
      <c r="C35" s="12" t="s">
        <v>62</v>
      </c>
    </row>
    <row r="36" customFormat="false" ht="15" hidden="false" customHeight="false" outlineLevel="0" collapsed="false">
      <c r="A36" s="9" t="s">
        <v>63</v>
      </c>
      <c r="B36" s="16" t="n">
        <v>60</v>
      </c>
      <c r="C36" s="12" t="s">
        <v>64</v>
      </c>
    </row>
    <row r="37" customFormat="false" ht="15" hidden="false" customHeight="false" outlineLevel="0" collapsed="false">
      <c r="A37" s="9" t="s">
        <v>65</v>
      </c>
      <c r="B37" s="10" t="n">
        <v>2</v>
      </c>
      <c r="C37" s="12" t="s">
        <v>66</v>
      </c>
    </row>
    <row r="38" customFormat="false" ht="15" hidden="false" customHeight="false" outlineLevel="0" collapsed="false">
      <c r="A38" s="9" t="s">
        <v>67</v>
      </c>
      <c r="B38" s="16" t="n">
        <v>85</v>
      </c>
      <c r="C38" s="12" t="s">
        <v>68</v>
      </c>
    </row>
    <row r="39" customFormat="false" ht="15" hidden="false" customHeight="false" outlineLevel="0" collapsed="false">
      <c r="A39" s="9" t="s">
        <v>69</v>
      </c>
      <c r="B39" s="14" t="n">
        <v>0</v>
      </c>
      <c r="C39" s="12" t="s">
        <v>70</v>
      </c>
    </row>
    <row r="40" customFormat="false" ht="22.35" hidden="false" customHeight="false" outlineLevel="0" collapsed="false">
      <c r="A40" s="9" t="s">
        <v>71</v>
      </c>
      <c r="B40" s="15" t="n">
        <v>0</v>
      </c>
      <c r="C40" s="12" t="s">
        <v>72</v>
      </c>
    </row>
  </sheetData>
  <dataValidations count="2">
    <dataValidation allowBlank="false" errorStyle="stop" operator="between" showDropDown="false" showErrorMessage="false" showInputMessage="false" sqref="B26" type="whole">
      <formula1>1</formula1>
      <formula2>3</formula2>
    </dataValidation>
    <dataValidation allowBlank="false" errorStyle="stop" operator="between" showDropDown="false" showErrorMessage="false" showInputMessage="false" sqref="B10" type="whole">
      <formula1>1</formula1>
      <formula2>3</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50"/>
    <col collapsed="false" customWidth="true" hidden="false" outlineLevel="0" max="2" min="2" style="0" width="18"/>
    <col collapsed="false" customWidth="true" hidden="false" outlineLevel="0" max="5" min="3" style="0" width="22"/>
    <col collapsed="false" customWidth="true" hidden="false" outlineLevel="0" max="6" min="6" style="0" width="70"/>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7" t="s">
        <v>73</v>
      </c>
      <c r="B4" s="8"/>
      <c r="C4" s="8"/>
      <c r="D4" s="8"/>
      <c r="E4" s="8"/>
      <c r="F4" s="8"/>
    </row>
    <row r="5" customFormat="false" ht="15" hidden="false" customHeight="false" outlineLevel="0" collapsed="false">
      <c r="A5" s="9" t="s">
        <v>74</v>
      </c>
      <c r="B5" s="17" t="n">
        <f aca="false">(Hypothèses!$B$16+IF(Hypothèses!$B$10&gt;=2,Hypothèses!$B$17,0)+IF(Hypothèses!$B$10&gt;=3,Hypothèses!$B$18,0))*Hypothèses!$B$13</f>
        <v>599.4226</v>
      </c>
    </row>
    <row r="6" customFormat="false" ht="15" hidden="false" customHeight="false" outlineLevel="0" collapsed="false">
      <c r="A6" s="9" t="s">
        <v>75</v>
      </c>
      <c r="B6" s="17" t="n">
        <f aca="false">CHOOSE(Hypothèses!$B$26,Hypothèses!$B$23-Hypothèses!$B$22,Hypothèses!$B$24+Hypothèses!$B$25*Hypothèses!$B$13,0)</f>
        <v>10.8</v>
      </c>
    </row>
    <row r="7" customFormat="false" ht="15" hidden="false" customHeight="false" outlineLevel="0" collapsed="false">
      <c r="A7" s="9" t="s">
        <v>76</v>
      </c>
      <c r="B7" s="17" t="n">
        <f aca="false">Hypothèses!$B$39*Hypothèses!$B$13+Hypothèses!$B$40</f>
        <v>0</v>
      </c>
    </row>
    <row r="8" customFormat="false" ht="15" hidden="false" customHeight="false" outlineLevel="0" collapsed="false">
      <c r="A8" s="9" t="s">
        <v>77</v>
      </c>
      <c r="B8" s="17" t="n">
        <f aca="false">Hypothèses!$B$27*Hypothèses!$B$28*Hypothèses!$B$13+IF(Hypothèses!$B$27&gt;0,Hypothèses!$B$29*Hypothèses!$B$6,0)</f>
        <v>0</v>
      </c>
    </row>
    <row r="10" customFormat="false" ht="15" hidden="false" customHeight="false" outlineLevel="0" collapsed="false">
      <c r="A10" s="7" t="s">
        <v>78</v>
      </c>
      <c r="B10" s="8"/>
      <c r="C10" s="8"/>
      <c r="D10" s="8"/>
      <c r="E10" s="8"/>
      <c r="F10" s="8"/>
    </row>
    <row r="11" customFormat="false" ht="15" hidden="false" customHeight="false" outlineLevel="0" collapsed="false">
      <c r="A11" s="18" t="s">
        <v>79</v>
      </c>
      <c r="B11" s="18" t="s">
        <v>80</v>
      </c>
      <c r="C11" s="18" t="s">
        <v>81</v>
      </c>
      <c r="D11" s="18" t="s">
        <v>82</v>
      </c>
      <c r="E11" s="18" t="s">
        <v>83</v>
      </c>
    </row>
    <row r="12" customFormat="false" ht="30" hidden="false" customHeight="true" outlineLevel="0" collapsed="false">
      <c r="A12" s="19" t="s">
        <v>84</v>
      </c>
      <c r="B12" s="20" t="n">
        <f aca="false">Hypothèses!$B$7*$B$5+Hypothèses!$B$7*Hypothèses!$B$32+$B$8+Hypothèses!$B$19*Hypothèses!$B$20</f>
        <v>17994.226</v>
      </c>
      <c r="C12" s="20" t="n">
        <f aca="false">$B$6*Hypothèses!$B$6*12</f>
        <v>3240</v>
      </c>
      <c r="D12" s="21" t="n">
        <f aca="false">B12+C12*Hypothèses!$B$9</f>
        <v>24474.226</v>
      </c>
      <c r="E12" s="20" t="n">
        <f aca="false">D12-$D$12</f>
        <v>0</v>
      </c>
      <c r="F12" s="12" t="s">
        <v>85</v>
      </c>
    </row>
    <row r="13" customFormat="false" ht="30" hidden="false" customHeight="true" outlineLevel="0" collapsed="false">
      <c r="A13" s="19" t="s">
        <v>86</v>
      </c>
      <c r="B13" s="20" t="n">
        <f aca="false">Hypothèses!$B$7*Hypothèses!$B$32+$B$8+Hypothèses!$B$19*Hypothèses!$B$20</f>
        <v>12000</v>
      </c>
      <c r="C13" s="20" t="n">
        <f aca="false">$B$6*Hypothèses!$B$6*12</f>
        <v>3240</v>
      </c>
      <c r="D13" s="21" t="n">
        <f aca="false">B13+C13*Hypothèses!$B$9</f>
        <v>18480</v>
      </c>
      <c r="E13" s="20" t="n">
        <f aca="false">D13-$D$12</f>
        <v>-5994.226</v>
      </c>
      <c r="F13" s="12" t="s">
        <v>87</v>
      </c>
    </row>
    <row r="14" customFormat="false" ht="30" hidden="false" customHeight="true" outlineLevel="0" collapsed="false">
      <c r="A14" s="19" t="s">
        <v>88</v>
      </c>
      <c r="B14" s="20" t="n">
        <f aca="false">Hypothèses!$B$8*Hypothèses!$B$36+Hypothèses!$B$7*(Hypothèses!$B$37*Hypothèses!$B$38+Hypothèses!$B$35)+IF(Hypothèses!$B$6&gt;Hypothèses!$B$7,$B$8,0)+Hypothèses!$B$19*Hypothèses!$B$20</f>
        <v>1940</v>
      </c>
      <c r="C14" s="20" t="n">
        <f aca="false">$B$6*(Hypothèses!$B$6-Hypothèses!$B$7)*12+$B$7*Hypothèses!$B$7*12</f>
        <v>1944</v>
      </c>
      <c r="D14" s="21" t="n">
        <f aca="false">B14+C14*Hypothèses!$B$9</f>
        <v>5828</v>
      </c>
      <c r="E14" s="20" t="n">
        <f aca="false">D14-$D$12</f>
        <v>-18646.226</v>
      </c>
      <c r="F14" s="12" t="s">
        <v>89</v>
      </c>
    </row>
    <row r="15" customFormat="false" ht="30" hidden="false" customHeight="true" outlineLevel="0" collapsed="false">
      <c r="A15" s="19" t="s">
        <v>90</v>
      </c>
      <c r="B15" s="20" t="n">
        <f aca="false">Hypothèses!$B$8*Hypothèses!$B$36+Hypothèses!$B$6*(Hypothèses!$B$37*Hypothèses!$B$38+Hypothèses!$B$35)</f>
        <v>4490</v>
      </c>
      <c r="C15" s="20" t="n">
        <f aca="false">$B$7*Hypothèses!$B$6*12</f>
        <v>0</v>
      </c>
      <c r="D15" s="21" t="n">
        <f aca="false">B15+C15*Hypothèses!$B$9</f>
        <v>4490</v>
      </c>
      <c r="E15" s="20" t="n">
        <f aca="false">D15-$D$12</f>
        <v>-19984.226</v>
      </c>
      <c r="F15" s="12" t="s">
        <v>91</v>
      </c>
    </row>
    <row r="17" customFormat="false" ht="27.75" hidden="false" customHeight="true" outlineLevel="0" collapsed="false">
      <c r="A17" s="22" t="s">
        <v>92</v>
      </c>
      <c r="B17" s="22"/>
      <c r="C17" s="22"/>
      <c r="D17" s="22"/>
      <c r="E17" s="22"/>
      <c r="F17" s="22"/>
    </row>
    <row r="19" customFormat="false" ht="15" hidden="false" customHeight="false" outlineLevel="0" collapsed="false">
      <c r="A19" s="7" t="s">
        <v>93</v>
      </c>
      <c r="B19" s="8"/>
      <c r="C19" s="8"/>
      <c r="D19" s="8"/>
      <c r="E19" s="8"/>
      <c r="F19" s="8"/>
    </row>
    <row r="20" customFormat="false" ht="15" hidden="false" customHeight="false" outlineLevel="0" collapsed="false">
      <c r="A20" s="18" t="s">
        <v>94</v>
      </c>
      <c r="B20" s="18" t="s">
        <v>95</v>
      </c>
      <c r="C20" s="18" t="s">
        <v>96</v>
      </c>
      <c r="D20" s="18" t="s">
        <v>97</v>
      </c>
    </row>
    <row r="21" customFormat="false" ht="15" hidden="false" customHeight="false" outlineLevel="0" collapsed="false">
      <c r="A21" s="9" t="s">
        <v>98</v>
      </c>
      <c r="B21" s="9" t="s">
        <v>99</v>
      </c>
      <c r="C21" s="17" t="n">
        <f aca="false">Hypothèses!$B$16*Hypothèses!$B$13</f>
        <v>85.6318</v>
      </c>
      <c r="D21" s="23" t="n">
        <f aca="false">SUM($C$21:C21)</f>
        <v>85.6318</v>
      </c>
    </row>
    <row r="22" customFormat="false" ht="15" hidden="false" customHeight="false" outlineLevel="0" collapsed="false">
      <c r="A22" s="9" t="s">
        <v>100</v>
      </c>
      <c r="B22" s="9" t="s">
        <v>101</v>
      </c>
      <c r="C22" s="17" t="n">
        <f aca="false">Hypothèses!$B$17*Hypothèses!$B$13</f>
        <v>171.2636</v>
      </c>
      <c r="D22" s="23" t="n">
        <f aca="false">SUM($C$21:C22)</f>
        <v>256.8954</v>
      </c>
    </row>
    <row r="23" customFormat="false" ht="15" hidden="false" customHeight="false" outlineLevel="0" collapsed="false">
      <c r="A23" s="9" t="s">
        <v>102</v>
      </c>
      <c r="B23" s="9" t="s">
        <v>103</v>
      </c>
      <c r="C23" s="17" t="n">
        <f aca="false">Hypothèses!$B$18*Hypothèses!$B$13</f>
        <v>342.5272</v>
      </c>
      <c r="D23" s="23" t="n">
        <f aca="false">SUM($C$21:C23)</f>
        <v>599.4226</v>
      </c>
    </row>
  </sheetData>
  <mergeCells count="1">
    <mergeCell ref="A17:F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2"/>
    <col collapsed="false" customWidth="true" hidden="false" outlineLevel="0" max="2" min="2" style="0" width="44"/>
    <col collapsed="false" customWidth="true" hidden="false" outlineLevel="0" max="3" min="3" style="0" width="90"/>
    <col collapsed="false" customWidth="true" hidden="false" outlineLevel="0" max="4" min="4" style="0" width="12"/>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18" t="s">
        <v>104</v>
      </c>
      <c r="B4" s="18" t="s">
        <v>105</v>
      </c>
      <c r="C4" s="18" t="s">
        <v>106</v>
      </c>
      <c r="D4" s="18" t="s">
        <v>107</v>
      </c>
    </row>
    <row r="5" customFormat="false" ht="15" hidden="false" customHeight="false" outlineLevel="0" collapsed="false">
      <c r="A5" s="9" t="s">
        <v>108</v>
      </c>
      <c r="B5" s="9" t="s">
        <v>109</v>
      </c>
      <c r="C5" s="24" t="s">
        <v>110</v>
      </c>
      <c r="D5" s="9" t="s">
        <v>111</v>
      </c>
    </row>
    <row r="6" customFormat="false" ht="15" hidden="false" customHeight="false" outlineLevel="0" collapsed="false">
      <c r="A6" s="9" t="s">
        <v>112</v>
      </c>
      <c r="B6" s="9" t="s">
        <v>113</v>
      </c>
      <c r="C6" s="24" t="s">
        <v>114</v>
      </c>
      <c r="D6" s="9" t="s">
        <v>111</v>
      </c>
    </row>
    <row r="7" customFormat="false" ht="15" hidden="false" customHeight="false" outlineLevel="0" collapsed="false">
      <c r="A7" s="9" t="s">
        <v>26</v>
      </c>
      <c r="B7" s="9" t="s">
        <v>115</v>
      </c>
      <c r="C7" s="24" t="s">
        <v>116</v>
      </c>
      <c r="D7" s="9" t="s">
        <v>111</v>
      </c>
    </row>
    <row r="8" customFormat="false" ht="15" hidden="false" customHeight="false" outlineLevel="0" collapsed="false">
      <c r="A8" s="9" t="s">
        <v>117</v>
      </c>
      <c r="B8" s="9" t="s">
        <v>118</v>
      </c>
      <c r="C8" s="24" t="s">
        <v>119</v>
      </c>
      <c r="D8" s="9" t="s">
        <v>111</v>
      </c>
    </row>
    <row r="9" customFormat="false" ht="15" hidden="false" customHeight="false" outlineLevel="0" collapsed="false">
      <c r="A9" s="9" t="s">
        <v>120</v>
      </c>
      <c r="B9" s="9" t="s">
        <v>121</v>
      </c>
      <c r="C9" s="24" t="s">
        <v>122</v>
      </c>
      <c r="D9" s="9" t="s">
        <v>111</v>
      </c>
    </row>
    <row r="10" customFormat="false" ht="15" hidden="false" customHeight="false" outlineLevel="0" collapsed="false">
      <c r="A10" s="9" t="s">
        <v>123</v>
      </c>
      <c r="B10" s="9" t="s">
        <v>124</v>
      </c>
      <c r="C10" s="24" t="s">
        <v>125</v>
      </c>
      <c r="D10" s="9" t="s">
        <v>111</v>
      </c>
    </row>
    <row r="11" customFormat="false" ht="15" hidden="false" customHeight="false" outlineLevel="0" collapsed="false">
      <c r="A11" s="9" t="s">
        <v>126</v>
      </c>
      <c r="B11" s="9" t="s">
        <v>127</v>
      </c>
      <c r="C11" s="24" t="s">
        <v>128</v>
      </c>
      <c r="D11" s="9" t="s">
        <v>111</v>
      </c>
    </row>
    <row r="12" customFormat="false" ht="15" hidden="false" customHeight="false" outlineLevel="0" collapsed="false">
      <c r="A12" s="9" t="s">
        <v>129</v>
      </c>
      <c r="B12" s="9" t="s">
        <v>130</v>
      </c>
      <c r="C12" s="24" t="s">
        <v>131</v>
      </c>
      <c r="D12" s="9" t="s">
        <v>111</v>
      </c>
    </row>
    <row r="13" customFormat="false" ht="15" hidden="false" customHeight="false" outlineLevel="0" collapsed="false">
      <c r="A13" s="9" t="s">
        <v>132</v>
      </c>
      <c r="B13" s="9" t="s">
        <v>133</v>
      </c>
      <c r="C13" s="24" t="s">
        <v>134</v>
      </c>
      <c r="D13" s="9" t="s">
        <v>111</v>
      </c>
    </row>
    <row r="14" customFormat="false" ht="15" hidden="false" customHeight="false" outlineLevel="0" collapsed="false">
      <c r="A14" s="9" t="s">
        <v>135</v>
      </c>
      <c r="B14" s="9" t="s">
        <v>136</v>
      </c>
      <c r="C14" s="24" t="s">
        <v>137</v>
      </c>
      <c r="D14" s="9" t="s">
        <v>111</v>
      </c>
    </row>
    <row r="15" customFormat="false" ht="15" hidden="false" customHeight="false" outlineLevel="0" collapsed="false">
      <c r="A15" s="9" t="s">
        <v>138</v>
      </c>
      <c r="B15" s="9" t="s">
        <v>139</v>
      </c>
      <c r="C15" s="24" t="s">
        <v>140</v>
      </c>
      <c r="D15" s="9" t="s">
        <v>111</v>
      </c>
    </row>
    <row r="16" customFormat="false" ht="15" hidden="false" customHeight="false" outlineLevel="0" collapsed="false">
      <c r="A16" s="9" t="s">
        <v>60</v>
      </c>
      <c r="B16" s="9" t="s">
        <v>141</v>
      </c>
      <c r="C16" s="24" t="s">
        <v>142</v>
      </c>
      <c r="D16" s="9" t="s">
        <v>111</v>
      </c>
    </row>
  </sheetData>
  <hyperlinks>
    <hyperlink ref="C5" r:id="rId1" display="https://learn.microsoft.com/fr-fr/windows/whats-new/extended-security-updates"/>
    <hyperlink ref="C6" r:id="rId2" display="https://learn.microsoft.com/fr-fr/lifecycle/faq/extended-security-updates"/>
    <hyperlink ref="C7" r:id="rId3" display="https://www.banqueducanada.ca/taux/taux-de-change/taux-de-change-quotidiens/"/>
    <hyperlink ref="C8" r:id="rId4" display="https://www.microsoft.com/fr-ca/d/windows-11-pro/dg7gmgf0d8h4"/>
    <hyperlink ref="C9" r:id="rId5" display="https://www.microsoft.com/fr-ca/microsoft-365/business/microsoft-365-plans-and-pricing"/>
    <hyperlink ref="C10" r:id="rId6" display="https://www.microsoft.com/en-ca/security/microsoft-entra-pricing"/>
    <hyperlink ref="C11" r:id="rId7" display="https://www.microsoft.com/en-ca/security/microsoft-intune-pricing"/>
    <hyperlink ref="C12" r:id="rId8" display="https://www.microsoft.com/en-us/windows-server/pricing"/>
    <hyperlink ref="C13" r:id="rId9" display="https://goauthentik.io/pricing/"/>
    <hyperlink ref="C14" r:id="rId10" display="https://symbifox.com/tarification.html"/>
    <hyperlink ref="C15" r:id="rId11" display="https://www.microsoft.com/fr-ca/windows/windows-11-specifications"/>
    <hyperlink ref="C16" r:id="rId12" display="https://os.bluefoxconsultant.com/"/>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LibreOffice/25.8.4.2$Linux_X86_64 LibreOffice_project/580$Build-2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2026-10-28T08:01:42Z</dcterms:created>
  <dc:creator>openpyxl</dc:creator>
  <dc:description/>
  <dc:language>en-US</dc:language>
  <cp:lastModifiedBy/>
  <dcterms:modified xsi:type="dcterms:W3CDTF">2026-10-28T08:01:42Z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